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la-my.sharepoint.com/personal/celeste_felion_glasgow_ac_uk/Documents/publications/estro-colorsensor-paper/Enlighten/data-files/"/>
    </mc:Choice>
  </mc:AlternateContent>
  <xr:revisionPtr revIDLastSave="347" documentId="13_ncr:4000b_{E5E30DDA-CF53-4790-B4C1-CB43141301AE}" xr6:coauthVersionLast="47" xr6:coauthVersionMax="47" xr10:uidLastSave="{FE916B60-6C0C-440A-8D93-42DA90334408}"/>
  <bookViews>
    <workbookView xWindow="-120" yWindow="-120" windowWidth="29040" windowHeight="15720" tabRatio="689" activeTab="12" xr2:uid="{00000000-000D-0000-FFFF-FFFF00000000}"/>
  </bookViews>
  <sheets>
    <sheet name="Results Analysis" sheetId="8" r:id="rId1"/>
    <sheet name="Sample789" sheetId="16" r:id="rId2"/>
    <sheet name="Sample456" sheetId="15" r:id="rId3"/>
    <sheet name="Sample123" sheetId="14" r:id="rId4"/>
    <sheet name="Sample9" sheetId="13" r:id="rId5"/>
    <sheet name="Sample8" sheetId="12" r:id="rId6"/>
    <sheet name="Sample7" sheetId="11" r:id="rId7"/>
    <sheet name="Sample6" sheetId="10" r:id="rId8"/>
    <sheet name="Sample5" sheetId="1" r:id="rId9"/>
    <sheet name="Sample4" sheetId="2" r:id="rId10"/>
    <sheet name="Sample3" sheetId="3" r:id="rId11"/>
    <sheet name="Sample2" sheetId="5" r:id="rId12"/>
    <sheet name="Sample1" sheetId="6" r:id="rId13"/>
    <sheet name="TableExport" sheetId="9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7" i="8" l="1"/>
  <c r="J28" i="8"/>
  <c r="J29" i="8"/>
  <c r="J30" i="8"/>
  <c r="J31" i="8"/>
  <c r="J32" i="8"/>
  <c r="J33" i="8"/>
  <c r="J34" i="8"/>
  <c r="J26" i="8"/>
  <c r="D35" i="8"/>
  <c r="D37" i="8" s="1"/>
  <c r="E35" i="8"/>
  <c r="F35" i="8"/>
  <c r="G35" i="8"/>
  <c r="H35" i="8"/>
  <c r="D36" i="8"/>
  <c r="E36" i="8"/>
  <c r="E37" i="8" s="1"/>
  <c r="F36" i="8"/>
  <c r="G36" i="8"/>
  <c r="H36" i="8"/>
  <c r="C36" i="8"/>
  <c r="C35" i="8"/>
  <c r="H22" i="8"/>
  <c r="G22" i="8"/>
  <c r="F22" i="8"/>
  <c r="F23" i="8" s="1"/>
  <c r="H21" i="8"/>
  <c r="G21" i="8"/>
  <c r="F21" i="8"/>
  <c r="F13" i="8"/>
  <c r="G13" i="8"/>
  <c r="H13" i="8"/>
  <c r="F14" i="8"/>
  <c r="G14" i="8"/>
  <c r="H14" i="8"/>
  <c r="F5" i="8"/>
  <c r="G5" i="8"/>
  <c r="H5" i="8"/>
  <c r="F6" i="8"/>
  <c r="G6" i="8"/>
  <c r="H6" i="8"/>
  <c r="E22" i="8"/>
  <c r="E23" i="8" s="1"/>
  <c r="D22" i="8"/>
  <c r="D23" i="8" s="1"/>
  <c r="C22" i="8"/>
  <c r="E21" i="8"/>
  <c r="D21" i="8"/>
  <c r="C21" i="8"/>
  <c r="C23" i="8" s="1"/>
  <c r="E14" i="8"/>
  <c r="D14" i="8"/>
  <c r="D15" i="8" s="1"/>
  <c r="C14" i="8"/>
  <c r="C15" i="8" s="1"/>
  <c r="E13" i="8"/>
  <c r="D13" i="8"/>
  <c r="C13" i="8"/>
  <c r="E15" i="8" l="1"/>
  <c r="H15" i="8"/>
  <c r="G15" i="8"/>
  <c r="H7" i="8"/>
  <c r="G7" i="8"/>
  <c r="F7" i="8"/>
  <c r="F15" i="8"/>
  <c r="H37" i="8"/>
  <c r="F37" i="8"/>
  <c r="G37" i="8"/>
  <c r="C37" i="8"/>
  <c r="H23" i="8"/>
  <c r="G23" i="8"/>
  <c r="E5" i="8"/>
  <c r="E6" i="8"/>
  <c r="E7" i="8" s="1"/>
  <c r="D6" i="8"/>
  <c r="D7" i="8" s="1"/>
  <c r="C6" i="8"/>
  <c r="C7" i="8" s="1"/>
  <c r="D5" i="8"/>
  <c r="C5" i="8"/>
</calcChain>
</file>

<file path=xl/sharedStrings.xml><?xml version="1.0" encoding="utf-8"?>
<sst xmlns="http://schemas.openxmlformats.org/spreadsheetml/2006/main" count="108" uniqueCount="39">
  <si>
    <t>Record</t>
  </si>
  <si>
    <t>Type</t>
  </si>
  <si>
    <t>Sample Name</t>
  </si>
  <si>
    <t>Measurement Date and Time</t>
  </si>
  <si>
    <t>T (°C)</t>
  </si>
  <si>
    <t>Z-Ave (d.nm)</t>
  </si>
  <si>
    <t>PdI</t>
  </si>
  <si>
    <t>Aggregation Index</t>
  </si>
  <si>
    <t>Size</t>
  </si>
  <si>
    <t>Avg</t>
  </si>
  <si>
    <t>StDev</t>
  </si>
  <si>
    <t>RSD</t>
  </si>
  <si>
    <t>#</t>
  </si>
  <si>
    <t>Sample</t>
  </si>
  <si>
    <t>PDI</t>
  </si>
  <si>
    <t>Peak d.nm</t>
  </si>
  <si>
    <t>Avg d.nm</t>
  </si>
  <si>
    <t>pH</t>
  </si>
  <si>
    <t>IEP(s)</t>
  </si>
  <si>
    <t>IEP Units</t>
  </si>
  <si>
    <t>Result Origin</t>
  </si>
  <si>
    <t>7-12-20_AuNP-1:2_1 1</t>
  </si>
  <si>
    <t>Nano series</t>
  </si>
  <si>
    <t>7-12-20_AuNP-1:2_1 2</t>
  </si>
  <si>
    <t>7-12-20_AuNP-1:2_1 3</t>
  </si>
  <si>
    <t>7-12-20_AuNP-1:2_3 1</t>
  </si>
  <si>
    <t>7-12-20_AuNP-1:2_3 2</t>
  </si>
  <si>
    <t>7-12-20_AuNP-1:2_3 3</t>
  </si>
  <si>
    <t>ZP (mV)</t>
  </si>
  <si>
    <t>Mob (µmcm/Vs)</t>
  </si>
  <si>
    <t>MW (kDa)</t>
  </si>
  <si>
    <t>Cond (mS/cm)</t>
  </si>
  <si>
    <t>Peak1 %Int</t>
  </si>
  <si>
    <t>Peak1 d.nm</t>
  </si>
  <si>
    <t>Peak2 d.nm</t>
  </si>
  <si>
    <t>Peak2 %Int</t>
  </si>
  <si>
    <t>Time (h)</t>
  </si>
  <si>
    <t>Time (h:m:s)</t>
  </si>
  <si>
    <t>Pooled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</si>
</sst>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-F400]h:mm:ss\ AM/PM"/>
  </numFmts>
  <fonts count="3" x14ac:knownFonts="1">
    <font>
      <sz val="10"/>
      <name val="Arial"/>
    </font>
    <font>
      <sz val="10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2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AuNP Size Batch: 20201207L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('Results Analysis'!$D$6,'Results Analysis'!$D$14,'Results Analysis'!$D$22,'Results Analysis'!$D$36)</c:f>
                <c:numCache>
                  <c:formatCode>General</c:formatCode>
                  <c:ptCount val="4"/>
                  <c:pt idx="0">
                    <c:v>0.34559128075420803</c:v>
                  </c:pt>
                  <c:pt idx="1">
                    <c:v>0.24269322199023294</c:v>
                  </c:pt>
                  <c:pt idx="2">
                    <c:v>0.1855622087962224</c:v>
                  </c:pt>
                  <c:pt idx="3">
                    <c:v>4.6669690378231863</c:v>
                  </c:pt>
                </c:numCache>
              </c:numRef>
            </c:plus>
            <c:minus>
              <c:numRef>
                <c:f>('Results Analysis'!$D$6,'Results Analysis'!$D$14,'Results Analysis'!$D$22,'Results Analysis'!$D$36)</c:f>
                <c:numCache>
                  <c:formatCode>General</c:formatCode>
                  <c:ptCount val="4"/>
                  <c:pt idx="0">
                    <c:v>0.34559128075420803</c:v>
                  </c:pt>
                  <c:pt idx="1">
                    <c:v>0.24269322199023294</c:v>
                  </c:pt>
                  <c:pt idx="2">
                    <c:v>0.1855622087962224</c:v>
                  </c:pt>
                  <c:pt idx="3">
                    <c:v>4.6669690378231863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'Results Analysis'!$A$73:$A$76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Pooled</c:v>
                </c:pt>
              </c:strCache>
            </c:strRef>
          </c:cat>
          <c:val>
            <c:numRef>
              <c:f>('Results Analysis'!$D$5,'Results Analysis'!$D$13,'Results Analysis'!$D$21,'Results Analysis'!$D$35)</c:f>
              <c:numCache>
                <c:formatCode>0.00</c:formatCode>
                <c:ptCount val="4"/>
                <c:pt idx="0">
                  <c:v>30.603333333333335</c:v>
                </c:pt>
                <c:pt idx="1">
                  <c:v>23.580000000000002</c:v>
                </c:pt>
                <c:pt idx="2">
                  <c:v>20.026666666666667</c:v>
                </c:pt>
                <c:pt idx="3">
                  <c:v>24.736666666666665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1B-449C-8752-2BAA60835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027584"/>
        <c:axId val="92525104"/>
      </c:barChart>
      <c:catAx>
        <c:axId val="435027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Measurement Group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525104"/>
        <c:crosses val="autoZero"/>
        <c:auto val="1"/>
        <c:lblAlgn val="ctr"/>
        <c:lblOffset val="100"/>
        <c:noMultiLvlLbl val="0"/>
      </c:catAx>
      <c:valAx>
        <c:axId val="9252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02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AuNP Dispersity Batch: 20201207L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('Results Analysis'!$C$6,'Results Analysis'!$C$14,'Results Analysis'!$C$22,'Results Analysis'!$C$36)</c:f>
                <c:numCache>
                  <c:formatCode>General</c:formatCode>
                  <c:ptCount val="4"/>
                  <c:pt idx="0">
                    <c:v>1.1999999999999983E-2</c:v>
                  </c:pt>
                  <c:pt idx="1">
                    <c:v>5.1961524227066361E-3</c:v>
                  </c:pt>
                  <c:pt idx="2">
                    <c:v>2.0816659994661313E-2</c:v>
                  </c:pt>
                  <c:pt idx="3">
                    <c:v>6.1634225701129641E-2</c:v>
                  </c:pt>
                </c:numCache>
              </c:numRef>
            </c:plus>
            <c:minus>
              <c:numRef>
                <c:f>('Results Analysis'!$C$6,'Results Analysis'!$C$14,'Results Analysis'!$C$22,'Results Analysis'!$C$36)</c:f>
                <c:numCache>
                  <c:formatCode>General</c:formatCode>
                  <c:ptCount val="4"/>
                  <c:pt idx="0">
                    <c:v>1.1999999999999983E-2</c:v>
                  </c:pt>
                  <c:pt idx="1">
                    <c:v>5.1961524227066361E-3</c:v>
                  </c:pt>
                  <c:pt idx="2">
                    <c:v>2.0816659994661313E-2</c:v>
                  </c:pt>
                  <c:pt idx="3">
                    <c:v>6.1634225701129641E-2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'Results Analysis'!$A$73:$A$76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Pooled</c:v>
                </c:pt>
              </c:strCache>
            </c:strRef>
          </c:cat>
          <c:val>
            <c:numRef>
              <c:f>('Results Analysis'!$C$5,'Results Analysis'!$C$13,'Results Analysis'!$C$21,'Results Analysis'!$C$35)</c:f>
              <c:numCache>
                <c:formatCode>0.000</c:formatCode>
                <c:ptCount val="4"/>
                <c:pt idx="0">
                  <c:v>0.39500000000000002</c:v>
                </c:pt>
                <c:pt idx="1">
                  <c:v>0.36699999999999999</c:v>
                </c:pt>
                <c:pt idx="2">
                  <c:v>0.26266666666666666</c:v>
                </c:pt>
                <c:pt idx="3">
                  <c:v>0.34155555555555556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B7-43D4-9066-6CADEBDF5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027584"/>
        <c:axId val="92525104"/>
      </c:barChart>
      <c:catAx>
        <c:axId val="435027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Measurement Group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525104"/>
        <c:crosses val="autoZero"/>
        <c:auto val="1"/>
        <c:lblAlgn val="ctr"/>
        <c:lblOffset val="100"/>
        <c:noMultiLvlLbl val="0"/>
      </c:catAx>
      <c:valAx>
        <c:axId val="9252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PDI 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02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AuNP Size Batch: 20201207L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'Results Analysis'!$J$26:$J$34</c:f>
              <c:numCache>
                <c:formatCode>0.00</c:formatCode>
                <c:ptCount val="9"/>
                <c:pt idx="0">
                  <c:v>0</c:v>
                </c:pt>
                <c:pt idx="1">
                  <c:v>4.5833333333332504E-2</c:v>
                </c:pt>
                <c:pt idx="2">
                  <c:v>9.1388888888888076E-2</c:v>
                </c:pt>
                <c:pt idx="3">
                  <c:v>1.415555555555553</c:v>
                </c:pt>
                <c:pt idx="4">
                  <c:v>1.4497222222222241</c:v>
                </c:pt>
                <c:pt idx="5">
                  <c:v>1.4841666666666669</c:v>
                </c:pt>
                <c:pt idx="6">
                  <c:v>7.8241666666666667</c:v>
                </c:pt>
                <c:pt idx="7">
                  <c:v>7.8613888888888894</c:v>
                </c:pt>
                <c:pt idx="8">
                  <c:v>7.8986111111111121</c:v>
                </c:pt>
              </c:numCache>
            </c:numRef>
          </c:xVal>
          <c:yVal>
            <c:numRef>
              <c:f>'Results Analysis'!$D$26:$D$34</c:f>
              <c:numCache>
                <c:formatCode>General</c:formatCode>
                <c:ptCount val="9"/>
                <c:pt idx="0">
                  <c:v>30.58</c:v>
                </c:pt>
                <c:pt idx="1">
                  <c:v>30.96</c:v>
                </c:pt>
                <c:pt idx="2">
                  <c:v>30.27</c:v>
                </c:pt>
                <c:pt idx="3">
                  <c:v>23.38</c:v>
                </c:pt>
                <c:pt idx="4">
                  <c:v>23.85</c:v>
                </c:pt>
                <c:pt idx="5">
                  <c:v>23.51</c:v>
                </c:pt>
                <c:pt idx="6">
                  <c:v>20.22</c:v>
                </c:pt>
                <c:pt idx="7">
                  <c:v>19.850000000000001</c:v>
                </c:pt>
                <c:pt idx="8">
                  <c:v>20.010000000000002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47-468E-A6BC-F0EA7FA04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160728"/>
        <c:axId val="932164336"/>
      </c:scatterChart>
      <c:valAx>
        <c:axId val="932160728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2164336"/>
        <c:crosses val="autoZero"/>
        <c:crossBetween val="midCat"/>
      </c:valAx>
      <c:valAx>
        <c:axId val="93216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2160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/>
              <a:t>AuNP Size Batch: 20201207L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('Results Analysis'!$E$6,'Results Analysis'!$E$14,'Results Analysis'!$E$22,'Results Analysis'!$E$36)</c:f>
                <c:numCache>
                  <c:formatCode>General</c:formatCode>
                  <c:ptCount val="4"/>
                  <c:pt idx="0">
                    <c:v>1.0672550460566279</c:v>
                  </c:pt>
                  <c:pt idx="1">
                    <c:v>0.32532035493238481</c:v>
                  </c:pt>
                  <c:pt idx="2">
                    <c:v>0.38552993831002697</c:v>
                  </c:pt>
                  <c:pt idx="3">
                    <c:v>2.0989011675424627</c:v>
                  </c:pt>
                </c:numCache>
              </c:numRef>
            </c:plus>
            <c:minus>
              <c:numRef>
                <c:f>('Results Analysis'!$E$6,'Results Analysis'!$E$14,'Results Analysis'!$E$22,'Results Analysis'!$E$36)</c:f>
                <c:numCache>
                  <c:formatCode>General</c:formatCode>
                  <c:ptCount val="4"/>
                  <c:pt idx="0">
                    <c:v>1.0672550460566279</c:v>
                  </c:pt>
                  <c:pt idx="1">
                    <c:v>0.32532035493238481</c:v>
                  </c:pt>
                  <c:pt idx="2">
                    <c:v>0.38552993831002697</c:v>
                  </c:pt>
                  <c:pt idx="3">
                    <c:v>2.0989011675424627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'Results Analysis'!$A$73:$A$76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Pooled</c:v>
                </c:pt>
              </c:strCache>
            </c:strRef>
          </c:cat>
          <c:val>
            <c:numRef>
              <c:f>('Results Analysis'!$E$5,'Results Analysis'!$D$13,'Results Analysis'!$E$21,'Results Analysis'!$E$35)</c:f>
              <c:numCache>
                <c:formatCode>0.00</c:formatCode>
                <c:ptCount val="4"/>
                <c:pt idx="0">
                  <c:v>27.653333333333336</c:v>
                </c:pt>
                <c:pt idx="1">
                  <c:v>23.580000000000002</c:v>
                </c:pt>
                <c:pt idx="2" formatCode="0.000">
                  <c:v>23.513333333333335</c:v>
                </c:pt>
                <c:pt idx="3">
                  <c:v>24.971111111111114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85-4811-9213-06AF5AD6A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027584"/>
        <c:axId val="92525104"/>
      </c:barChart>
      <c:catAx>
        <c:axId val="435027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Measurement Group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2525104"/>
        <c:crosses val="autoZero"/>
        <c:auto val="1"/>
        <c:lblAlgn val="ctr"/>
        <c:lblOffset val="100"/>
        <c:noMultiLvlLbl val="0"/>
      </c:catAx>
      <c:valAx>
        <c:axId val="9252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Peak 1 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02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9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2.png"/><Relationship Id="rId1" Type="http://schemas.openxmlformats.org/officeDocument/2006/relationships/image" Target="../media/image2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png"/><Relationship Id="rId1" Type="http://schemas.openxmlformats.org/officeDocument/2006/relationships/image" Target="../media/image2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66675</xdr:rowOff>
    </xdr:from>
    <xdr:to>
      <xdr:col>4</xdr:col>
      <xdr:colOff>647700</xdr:colOff>
      <xdr:row>53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74A98D-B0FF-479E-B6D7-0CB05D1D2F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723900</xdr:colOff>
      <xdr:row>37</xdr:row>
      <xdr:rowOff>57150</xdr:rowOff>
    </xdr:from>
    <xdr:to>
      <xdr:col>10</xdr:col>
      <xdr:colOff>285750</xdr:colOff>
      <xdr:row>53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0C5887-3D32-4253-8DF8-47873680D0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55</xdr:row>
      <xdr:rowOff>57150</xdr:rowOff>
    </xdr:from>
    <xdr:to>
      <xdr:col>4</xdr:col>
      <xdr:colOff>657225</xdr:colOff>
      <xdr:row>71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67110AC-2DCF-49A2-9146-9C4634EE61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508000</xdr:colOff>
      <xdr:row>37</xdr:row>
      <xdr:rowOff>42333</xdr:rowOff>
    </xdr:from>
    <xdr:to>
      <xdr:col>17</xdr:col>
      <xdr:colOff>192617</xdr:colOff>
      <xdr:row>53</xdr:row>
      <xdr:rowOff>118533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A3BD934-10AE-4088-80E5-CF910CC341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18209</xdr:colOff>
      <xdr:row>39</xdr:row>
      <xdr:rowOff>151592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996EB3-20A4-4D30-85B9-F16E06139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723809" cy="6466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11</xdr:col>
      <xdr:colOff>27733</xdr:colOff>
      <xdr:row>79</xdr:row>
      <xdr:rowOff>75401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DAF5E26-F95B-487F-B125-838E1C2E7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477000"/>
          <a:ext cx="6733333" cy="639047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542095</xdr:colOff>
      <xdr:row>39</xdr:row>
      <xdr:rowOff>142068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CC25B8-13E1-4ADD-B7EA-1CCCF9ADA3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38095" cy="64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28575</xdr:rowOff>
    </xdr:from>
    <xdr:to>
      <xdr:col>10</xdr:col>
      <xdr:colOff>532571</xdr:colOff>
      <xdr:row>79</xdr:row>
      <xdr:rowOff>8718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BF3EFDB-0F32-48AB-8C10-0EBD0B035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343650"/>
          <a:ext cx="6628571" cy="645714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39</xdr:row>
      <xdr:rowOff>85725</xdr:rowOff>
    </xdr:from>
    <xdr:to>
      <xdr:col>10</xdr:col>
      <xdr:colOff>570667</xdr:colOff>
      <xdr:row>79</xdr:row>
      <xdr:rowOff>65868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DF95988-F16E-4003-BE8A-369441120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400800"/>
          <a:ext cx="6666667" cy="64571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504000</xdr:colOff>
      <xdr:row>39</xdr:row>
      <xdr:rowOff>132544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FBAA80C-FA4D-45D0-B24C-1D5E9BC23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600000" cy="644761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542095</xdr:colOff>
      <xdr:row>39</xdr:row>
      <xdr:rowOff>56354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A9A6A2-E15E-4C27-980F-667D43189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38095" cy="63714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</xdr:row>
      <xdr:rowOff>76200</xdr:rowOff>
    </xdr:from>
    <xdr:to>
      <xdr:col>10</xdr:col>
      <xdr:colOff>542095</xdr:colOff>
      <xdr:row>79</xdr:row>
      <xdr:rowOff>37295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83DDC2-1B6F-4E07-97FD-759D99513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391275"/>
          <a:ext cx="6638095" cy="643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38</xdr:row>
      <xdr:rowOff>152400</xdr:rowOff>
    </xdr:from>
    <xdr:to>
      <xdr:col>10</xdr:col>
      <xdr:colOff>513524</xdr:colOff>
      <xdr:row>78</xdr:row>
      <xdr:rowOff>56352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C6F8E9-11DD-42F4-BAD7-0AC35F3C1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305550"/>
          <a:ext cx="6609524" cy="63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475429</xdr:colOff>
      <xdr:row>39</xdr:row>
      <xdr:rowOff>75401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A9C348C-E45C-4D8C-BFBB-A9DFE91FA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571429" cy="63904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608762</xdr:colOff>
      <xdr:row>39</xdr:row>
      <xdr:rowOff>113496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269744-189A-4104-A156-16397D022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704762" cy="642857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10</xdr:col>
      <xdr:colOff>494476</xdr:colOff>
      <xdr:row>79</xdr:row>
      <xdr:rowOff>103973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C2D8FEC-320E-485F-BDE8-23CBACDAD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477000"/>
          <a:ext cx="6590476" cy="6419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39</xdr:row>
      <xdr:rowOff>123825</xdr:rowOff>
    </xdr:from>
    <xdr:to>
      <xdr:col>11</xdr:col>
      <xdr:colOff>84876</xdr:colOff>
      <xdr:row>79</xdr:row>
      <xdr:rowOff>56349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6E07DB-A824-479C-8E92-E77AA5AE1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438900"/>
          <a:ext cx="6790476" cy="64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532571</xdr:colOff>
      <xdr:row>39</xdr:row>
      <xdr:rowOff>65877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FCD2759-B014-474D-BE76-A10CC1DD31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628571" cy="63809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38</xdr:row>
      <xdr:rowOff>66675</xdr:rowOff>
    </xdr:from>
    <xdr:to>
      <xdr:col>10</xdr:col>
      <xdr:colOff>599239</xdr:colOff>
      <xdr:row>77</xdr:row>
      <xdr:rowOff>142076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C260A4-E2CC-435F-8DFB-9A4701C40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6219825"/>
          <a:ext cx="6685714" cy="639047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504000</xdr:colOff>
      <xdr:row>39</xdr:row>
      <xdr:rowOff>37306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B5CE96E-8170-4B0F-A703-F45A73B12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600000" cy="63523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570667</xdr:colOff>
      <xdr:row>40</xdr:row>
      <xdr:rowOff>18238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E477EE-86AB-4C52-93AA-470EF39689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6667" cy="649523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10</xdr:col>
      <xdr:colOff>437333</xdr:colOff>
      <xdr:row>80</xdr:row>
      <xdr:rowOff>65877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A1EA909-9315-4F70-8C94-A9254AE42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638925"/>
          <a:ext cx="6533333" cy="638095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76200</xdr:rowOff>
    </xdr:from>
    <xdr:to>
      <xdr:col>10</xdr:col>
      <xdr:colOff>475429</xdr:colOff>
      <xdr:row>77</xdr:row>
      <xdr:rowOff>2375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C74A9F-5BEA-472E-9C4F-C34AB90B6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067425"/>
          <a:ext cx="6571429" cy="6400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8686</xdr:colOff>
      <xdr:row>39</xdr:row>
      <xdr:rowOff>103973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D6DCEB9-3870-40B0-80B4-0C76AAC2C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714286" cy="64190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504000</xdr:colOff>
      <xdr:row>39</xdr:row>
      <xdr:rowOff>94449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703D78-17AB-402F-BCF2-E13821111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00000" cy="64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10</xdr:col>
      <xdr:colOff>494476</xdr:colOff>
      <xdr:row>80</xdr:row>
      <xdr:rowOff>2365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64D6A1B-3CAE-4530-83FF-D7F91AE53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477000"/>
          <a:ext cx="6590476" cy="647619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142875</xdr:rowOff>
    </xdr:from>
    <xdr:to>
      <xdr:col>10</xdr:col>
      <xdr:colOff>408762</xdr:colOff>
      <xdr:row>77</xdr:row>
      <xdr:rowOff>8732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8111EF-E20F-4994-99CE-59A7FC2C67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134100"/>
          <a:ext cx="6504762" cy="63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46781</xdr:colOff>
      <xdr:row>39</xdr:row>
      <xdr:rowOff>103973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F5FFB3-933F-402E-A71F-1C6783A16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752381" cy="641904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"/>
  <sheetViews>
    <sheetView zoomScaleNormal="100" workbookViewId="0">
      <selection activeCell="M3" sqref="M3"/>
    </sheetView>
  </sheetViews>
  <sheetFormatPr defaultRowHeight="12.75" x14ac:dyDescent="0.2"/>
  <cols>
    <col min="1" max="1" width="9.28515625" style="2"/>
    <col min="2" max="2" width="20" bestFit="1" customWidth="1"/>
    <col min="3" max="4" width="9.28515625" style="2"/>
    <col min="5" max="5" width="11" bestFit="1" customWidth="1"/>
    <col min="6" max="6" width="10.5703125" bestFit="1" customWidth="1"/>
    <col min="7" max="7" width="11" bestFit="1" customWidth="1"/>
    <col min="8" max="8" width="10.5703125" bestFit="1" customWidth="1"/>
    <col min="9" max="9" width="11.42578125" bestFit="1" customWidth="1"/>
  </cols>
  <sheetData>
    <row r="1" spans="1:8" x14ac:dyDescent="0.2">
      <c r="A1" s="8" t="s">
        <v>12</v>
      </c>
      <c r="B1" s="9" t="s">
        <v>13</v>
      </c>
      <c r="C1" s="8" t="s">
        <v>14</v>
      </c>
      <c r="D1" s="8" t="s">
        <v>16</v>
      </c>
      <c r="E1" s="8" t="s">
        <v>33</v>
      </c>
      <c r="F1" s="8" t="s">
        <v>32</v>
      </c>
      <c r="G1" s="8" t="s">
        <v>34</v>
      </c>
      <c r="H1" s="8" t="s">
        <v>35</v>
      </c>
    </row>
    <row r="2" spans="1:8" x14ac:dyDescent="0.2">
      <c r="A2" s="3">
        <v>1</v>
      </c>
      <c r="B2" s="3" t="s">
        <v>21</v>
      </c>
      <c r="C2" s="3">
        <v>0.39500000000000002</v>
      </c>
      <c r="D2" s="3">
        <v>30.58</v>
      </c>
      <c r="E2" s="3">
        <v>26.8</v>
      </c>
      <c r="F2" s="3">
        <v>73.599999999999994</v>
      </c>
      <c r="G2" s="3">
        <v>379.7</v>
      </c>
      <c r="H2" s="3">
        <v>26.4</v>
      </c>
    </row>
    <row r="3" spans="1:8" x14ac:dyDescent="0.2">
      <c r="A3" s="3">
        <v>2</v>
      </c>
      <c r="B3" s="3" t="s">
        <v>23</v>
      </c>
      <c r="C3" s="3">
        <v>0.40699999999999997</v>
      </c>
      <c r="D3" s="3">
        <v>30.96</v>
      </c>
      <c r="E3" s="3">
        <v>27.31</v>
      </c>
      <c r="F3" s="3">
        <v>72.599999999999994</v>
      </c>
      <c r="G3" s="3">
        <v>378.9</v>
      </c>
      <c r="H3" s="3">
        <v>27.4</v>
      </c>
    </row>
    <row r="4" spans="1:8" x14ac:dyDescent="0.2">
      <c r="A4" s="3">
        <v>3</v>
      </c>
      <c r="B4" s="3" t="s">
        <v>24</v>
      </c>
      <c r="C4" s="3">
        <v>0.38300000000000001</v>
      </c>
      <c r="D4" s="3">
        <v>30.27</v>
      </c>
      <c r="E4" s="3">
        <v>28.85</v>
      </c>
      <c r="F4" s="3">
        <v>76.3</v>
      </c>
      <c r="G4" s="3">
        <v>368.9</v>
      </c>
      <c r="H4" s="3">
        <v>23.7</v>
      </c>
    </row>
    <row r="5" spans="1:8" x14ac:dyDescent="0.2">
      <c r="A5" s="12" t="s">
        <v>9</v>
      </c>
      <c r="B5" s="14"/>
      <c r="C5" s="4">
        <f>AVERAGE(C2:C4)</f>
        <v>0.39500000000000002</v>
      </c>
      <c r="D5" s="5">
        <f>AVERAGE(D2:D4)</f>
        <v>30.603333333333335</v>
      </c>
      <c r="E5" s="5">
        <f>AVERAGE(E2:E4)</f>
        <v>27.653333333333336</v>
      </c>
      <c r="F5" s="5">
        <f t="shared" ref="F5:H5" si="0">AVERAGE(F2:F4)</f>
        <v>74.166666666666671</v>
      </c>
      <c r="G5" s="5">
        <f t="shared" si="0"/>
        <v>375.83333333333331</v>
      </c>
      <c r="H5" s="5">
        <f t="shared" si="0"/>
        <v>25.833333333333332</v>
      </c>
    </row>
    <row r="6" spans="1:8" x14ac:dyDescent="0.2">
      <c r="A6" s="12" t="s">
        <v>10</v>
      </c>
      <c r="B6" s="14"/>
      <c r="C6" s="4">
        <f>_xlfn.STDEV.S(C2:C4)</f>
        <v>1.1999999999999983E-2</v>
      </c>
      <c r="D6" s="5">
        <f>_xlfn.STDEV.S(D2:D4)</f>
        <v>0.34559128075420803</v>
      </c>
      <c r="E6" s="5">
        <f>_xlfn.STDEV.S(E2:E4)</f>
        <v>1.0672550460566279</v>
      </c>
      <c r="F6" s="5">
        <f t="shared" ref="F6:H6" si="1">_xlfn.STDEV.S(F2:F4)</f>
        <v>1.9139836293274139</v>
      </c>
      <c r="G6" s="5">
        <f t="shared" si="1"/>
        <v>6.017751518078275</v>
      </c>
      <c r="H6" s="5">
        <f t="shared" si="1"/>
        <v>1.913983629327412</v>
      </c>
    </row>
    <row r="7" spans="1:8" x14ac:dyDescent="0.2">
      <c r="A7" s="12" t="s">
        <v>11</v>
      </c>
      <c r="B7" s="14"/>
      <c r="C7" s="4">
        <f>100*C6/C5</f>
        <v>3.0379746835442996</v>
      </c>
      <c r="D7" s="5">
        <f>100*D6/D5</f>
        <v>1.1292602573386603</v>
      </c>
      <c r="E7" s="5">
        <f>100*E6/E5</f>
        <v>3.8594083150553078</v>
      </c>
      <c r="F7" s="5">
        <f t="shared" ref="F7:H7" si="2">100*F6/F5</f>
        <v>2.5806520844864007</v>
      </c>
      <c r="G7" s="5">
        <f t="shared" si="2"/>
        <v>1.6011755702203836</v>
      </c>
      <c r="H7" s="5">
        <f t="shared" si="2"/>
        <v>7.4089688877190145</v>
      </c>
    </row>
    <row r="9" spans="1:8" x14ac:dyDescent="0.2">
      <c r="A9" s="8" t="s">
        <v>12</v>
      </c>
      <c r="B9" s="10" t="s">
        <v>13</v>
      </c>
      <c r="C9" s="8" t="s">
        <v>14</v>
      </c>
      <c r="D9" s="8" t="s">
        <v>16</v>
      </c>
      <c r="E9" s="8" t="s">
        <v>33</v>
      </c>
      <c r="F9" s="8" t="s">
        <v>32</v>
      </c>
      <c r="G9" s="8" t="s">
        <v>34</v>
      </c>
      <c r="H9" s="8" t="s">
        <v>35</v>
      </c>
    </row>
    <row r="10" spans="1:8" x14ac:dyDescent="0.2">
      <c r="A10" s="3">
        <v>4</v>
      </c>
      <c r="B10" s="3" t="s">
        <v>21</v>
      </c>
      <c r="C10" s="3">
        <v>0.36099999999999999</v>
      </c>
      <c r="D10" s="3">
        <v>23.38</v>
      </c>
      <c r="E10" s="3">
        <v>23.43</v>
      </c>
      <c r="F10" s="3">
        <v>81.599999999999994</v>
      </c>
      <c r="G10" s="3">
        <v>368</v>
      </c>
      <c r="H10" s="3">
        <v>18.399999999999999</v>
      </c>
    </row>
    <row r="11" spans="1:8" x14ac:dyDescent="0.2">
      <c r="A11" s="3">
        <v>5</v>
      </c>
      <c r="B11" s="3" t="s">
        <v>23</v>
      </c>
      <c r="C11" s="3">
        <v>0.37</v>
      </c>
      <c r="D11" s="3">
        <v>23.85</v>
      </c>
      <c r="E11" s="3">
        <v>24.08</v>
      </c>
      <c r="F11" s="3">
        <v>81.400000000000006</v>
      </c>
      <c r="G11" s="3">
        <v>393.6</v>
      </c>
      <c r="H11" s="3">
        <v>18.600000000000001</v>
      </c>
    </row>
    <row r="12" spans="1:8" x14ac:dyDescent="0.2">
      <c r="A12" s="3">
        <v>6</v>
      </c>
      <c r="B12" s="3" t="s">
        <v>24</v>
      </c>
      <c r="C12" s="3">
        <v>0.37</v>
      </c>
      <c r="D12" s="3">
        <v>23.51</v>
      </c>
      <c r="E12" s="3">
        <v>23.73</v>
      </c>
      <c r="F12" s="3">
        <v>80.7</v>
      </c>
      <c r="G12" s="3">
        <v>315.60000000000002</v>
      </c>
      <c r="H12" s="3">
        <v>19.3</v>
      </c>
    </row>
    <row r="13" spans="1:8" x14ac:dyDescent="0.2">
      <c r="A13" s="12" t="s">
        <v>9</v>
      </c>
      <c r="B13" s="13"/>
      <c r="C13" s="4">
        <f>AVERAGE(C10:C12)</f>
        <v>0.36699999999999999</v>
      </c>
      <c r="D13" s="5">
        <f>AVERAGE(D10:D12)</f>
        <v>23.580000000000002</v>
      </c>
      <c r="E13" s="5">
        <f>AVERAGE(E10:E12)</f>
        <v>23.746666666666666</v>
      </c>
      <c r="F13" s="5">
        <f t="shared" ref="F13:H13" si="3">AVERAGE(F10:F12)</f>
        <v>81.233333333333334</v>
      </c>
      <c r="G13" s="5">
        <f t="shared" si="3"/>
        <v>359.06666666666666</v>
      </c>
      <c r="H13" s="5">
        <f t="shared" si="3"/>
        <v>18.766666666666666</v>
      </c>
    </row>
    <row r="14" spans="1:8" x14ac:dyDescent="0.2">
      <c r="A14" s="12" t="s">
        <v>10</v>
      </c>
      <c r="B14" s="13"/>
      <c r="C14" s="4">
        <f>_xlfn.STDEV.S(C10:C12)</f>
        <v>5.1961524227066361E-3</v>
      </c>
      <c r="D14" s="5">
        <f>_xlfn.STDEV.S(D10:D12)</f>
        <v>0.24269322199023294</v>
      </c>
      <c r="E14" s="5">
        <f>_xlfn.STDEV.S(E10:E12)</f>
        <v>0.32532035493238481</v>
      </c>
      <c r="F14" s="5">
        <f t="shared" ref="F14:H14" si="4">_xlfn.STDEV.S(F10:F12)</f>
        <v>0.47258156262525802</v>
      </c>
      <c r="G14" s="5">
        <f t="shared" si="4"/>
        <v>39.759946344698868</v>
      </c>
      <c r="H14" s="5">
        <f t="shared" si="4"/>
        <v>0.47258156262526152</v>
      </c>
    </row>
    <row r="15" spans="1:8" x14ac:dyDescent="0.2">
      <c r="A15" s="12" t="s">
        <v>11</v>
      </c>
      <c r="B15" s="13"/>
      <c r="C15" s="4">
        <f>100*C14/C13</f>
        <v>1.4158453467865493</v>
      </c>
      <c r="D15" s="5">
        <f>100*D14/D13</f>
        <v>1.0292333417736765</v>
      </c>
      <c r="E15" s="5">
        <f>100*E14/E13</f>
        <v>1.3699621908999922</v>
      </c>
      <c r="F15" s="5">
        <f t="shared" ref="F15:H15" si="5">100*F14/F13</f>
        <v>0.58175818131956258</v>
      </c>
      <c r="G15" s="5">
        <f t="shared" si="5"/>
        <v>11.073137674906851</v>
      </c>
      <c r="H15" s="5">
        <f t="shared" si="5"/>
        <v>2.5181966036870063</v>
      </c>
    </row>
    <row r="17" spans="1:10" x14ac:dyDescent="0.2">
      <c r="A17" s="8" t="s">
        <v>12</v>
      </c>
      <c r="B17" s="10" t="s">
        <v>13</v>
      </c>
      <c r="C17" s="8" t="s">
        <v>14</v>
      </c>
      <c r="D17" s="8" t="s">
        <v>16</v>
      </c>
      <c r="E17" s="8" t="s">
        <v>15</v>
      </c>
      <c r="F17" s="8" t="s">
        <v>32</v>
      </c>
      <c r="G17" s="8" t="s">
        <v>34</v>
      </c>
      <c r="H17" s="8" t="s">
        <v>35</v>
      </c>
    </row>
    <row r="18" spans="1:10" x14ac:dyDescent="0.2">
      <c r="A18" s="3">
        <v>7</v>
      </c>
      <c r="B18" s="3" t="s">
        <v>25</v>
      </c>
      <c r="C18" s="3">
        <v>0.25600000000000001</v>
      </c>
      <c r="D18" s="3">
        <v>20.22</v>
      </c>
      <c r="E18" s="3">
        <v>23.95</v>
      </c>
      <c r="F18" s="3">
        <v>95.4</v>
      </c>
      <c r="G18" s="3">
        <v>3849</v>
      </c>
      <c r="H18" s="3">
        <v>4.5999999999999996</v>
      </c>
    </row>
    <row r="19" spans="1:10" x14ac:dyDescent="0.2">
      <c r="A19" s="3">
        <v>8</v>
      </c>
      <c r="B19" s="3" t="s">
        <v>26</v>
      </c>
      <c r="C19" s="3">
        <v>0.28599999999999998</v>
      </c>
      <c r="D19" s="3">
        <v>19.850000000000001</v>
      </c>
      <c r="E19" s="3">
        <v>23.22</v>
      </c>
      <c r="F19" s="3">
        <v>94.4</v>
      </c>
      <c r="G19" s="3">
        <v>3425</v>
      </c>
      <c r="H19" s="3">
        <v>5.6</v>
      </c>
    </row>
    <row r="20" spans="1:10" x14ac:dyDescent="0.2">
      <c r="A20" s="3">
        <v>9</v>
      </c>
      <c r="B20" s="3" t="s">
        <v>27</v>
      </c>
      <c r="C20" s="3">
        <v>0.246</v>
      </c>
      <c r="D20" s="3">
        <v>20.010000000000002</v>
      </c>
      <c r="E20" s="3">
        <v>23.37</v>
      </c>
      <c r="F20" s="3">
        <v>95.8</v>
      </c>
      <c r="G20" s="3">
        <v>3880</v>
      </c>
      <c r="H20" s="3">
        <v>4.2</v>
      </c>
    </row>
    <row r="21" spans="1:10" x14ac:dyDescent="0.2">
      <c r="A21" s="11" t="s">
        <v>9</v>
      </c>
      <c r="B21" s="11"/>
      <c r="C21" s="4">
        <f>AVERAGE(C18:C20)</f>
        <v>0.26266666666666666</v>
      </c>
      <c r="D21" s="5">
        <f>AVERAGE(D18:D20)</f>
        <v>20.026666666666667</v>
      </c>
      <c r="E21" s="4">
        <f>AVERAGE(E18:E20)</f>
        <v>23.513333333333335</v>
      </c>
      <c r="F21" s="5">
        <f t="shared" ref="F21" si="6">AVERAGE(F18:F20)</f>
        <v>95.2</v>
      </c>
      <c r="G21" s="5">
        <f t="shared" ref="G21" si="7">AVERAGE(G18:G20)</f>
        <v>3718</v>
      </c>
      <c r="H21" s="5">
        <f t="shared" ref="H21" si="8">AVERAGE(H18:H20)</f>
        <v>4.8</v>
      </c>
    </row>
    <row r="22" spans="1:10" x14ac:dyDescent="0.2">
      <c r="A22" s="11" t="s">
        <v>10</v>
      </c>
      <c r="B22" s="11"/>
      <c r="C22" s="4">
        <f>_xlfn.STDEV.S(C18:C20)</f>
        <v>2.0816659994661313E-2</v>
      </c>
      <c r="D22" s="5">
        <f>_xlfn.STDEV.S(D18:D20)</f>
        <v>0.1855622087962224</v>
      </c>
      <c r="E22" s="4">
        <f>_xlfn.STDEV.S(E18:E20)</f>
        <v>0.38552993831002697</v>
      </c>
      <c r="F22" s="5">
        <f t="shared" ref="F22:H22" si="9">_xlfn.STDEV.S(F18:F20)</f>
        <v>0.72111025509279436</v>
      </c>
      <c r="G22" s="5">
        <f t="shared" si="9"/>
        <v>254.21841003357724</v>
      </c>
      <c r="H22" s="5">
        <f t="shared" si="9"/>
        <v>0.72111025509280002</v>
      </c>
    </row>
    <row r="23" spans="1:10" x14ac:dyDescent="0.2">
      <c r="A23" s="11" t="s">
        <v>11</v>
      </c>
      <c r="B23" s="11"/>
      <c r="C23" s="4">
        <f>100*C22/C21</f>
        <v>7.925124363449739</v>
      </c>
      <c r="D23" s="5">
        <f>100*D22/D21</f>
        <v>0.9265756098346658</v>
      </c>
      <c r="E23" s="4">
        <f>100*E22/E21</f>
        <v>1.6396226466261423</v>
      </c>
      <c r="F23" s="5">
        <f t="shared" ref="F23" si="10">100*F22/F21</f>
        <v>0.75746875534957392</v>
      </c>
      <c r="G23" s="5">
        <f t="shared" ref="G23" si="11">100*G22/G21</f>
        <v>6.8375043042920183</v>
      </c>
      <c r="H23" s="5">
        <f t="shared" ref="H23" si="12">100*H22/H21</f>
        <v>15.023130314433333</v>
      </c>
    </row>
    <row r="25" spans="1:10" x14ac:dyDescent="0.2">
      <c r="A25" s="8" t="s">
        <v>12</v>
      </c>
      <c r="B25" s="9" t="s">
        <v>13</v>
      </c>
      <c r="C25" s="8" t="s">
        <v>14</v>
      </c>
      <c r="D25" s="8" t="s">
        <v>16</v>
      </c>
      <c r="E25" s="8" t="s">
        <v>33</v>
      </c>
      <c r="F25" s="8" t="s">
        <v>32</v>
      </c>
      <c r="G25" s="8" t="s">
        <v>34</v>
      </c>
      <c r="H25" s="8" t="s">
        <v>35</v>
      </c>
      <c r="I25" s="8" t="s">
        <v>37</v>
      </c>
      <c r="J25" s="8" t="s">
        <v>36</v>
      </c>
    </row>
    <row r="26" spans="1:10" x14ac:dyDescent="0.2">
      <c r="A26" s="3">
        <v>1</v>
      </c>
      <c r="B26" s="3" t="s">
        <v>21</v>
      </c>
      <c r="C26" s="3">
        <v>0.39500000000000002</v>
      </c>
      <c r="D26" s="3">
        <v>30.58</v>
      </c>
      <c r="E26" s="3">
        <v>26.8</v>
      </c>
      <c r="F26" s="3">
        <v>73.599999999999994</v>
      </c>
      <c r="G26" s="3">
        <v>379.7</v>
      </c>
      <c r="H26" s="3">
        <v>26.4</v>
      </c>
      <c r="I26" s="6">
        <v>0.4571412037037037</v>
      </c>
      <c r="J26" s="5">
        <f>I26*24-($I$26*24)</f>
        <v>0</v>
      </c>
    </row>
    <row r="27" spans="1:10" x14ac:dyDescent="0.2">
      <c r="A27" s="3">
        <v>2</v>
      </c>
      <c r="B27" s="3" t="s">
        <v>23</v>
      </c>
      <c r="C27" s="3">
        <v>0.40699999999999997</v>
      </c>
      <c r="D27" s="3">
        <v>30.96</v>
      </c>
      <c r="E27" s="3">
        <v>27.31</v>
      </c>
      <c r="F27" s="3">
        <v>72.599999999999994</v>
      </c>
      <c r="G27" s="3">
        <v>378.9</v>
      </c>
      <c r="H27" s="3">
        <v>27.4</v>
      </c>
      <c r="I27" s="6">
        <v>0.45905092592592589</v>
      </c>
      <c r="J27" s="5">
        <f t="shared" ref="J27:J34" si="13">I27*24-($I$26*24)</f>
        <v>4.5833333333332504E-2</v>
      </c>
    </row>
    <row r="28" spans="1:10" x14ac:dyDescent="0.2">
      <c r="A28" s="3">
        <v>3</v>
      </c>
      <c r="B28" s="3" t="s">
        <v>24</v>
      </c>
      <c r="C28" s="3">
        <v>0.38300000000000001</v>
      </c>
      <c r="D28" s="3">
        <v>30.27</v>
      </c>
      <c r="E28" s="3">
        <v>28.85</v>
      </c>
      <c r="F28" s="3">
        <v>76.3</v>
      </c>
      <c r="G28" s="3">
        <v>368.9</v>
      </c>
      <c r="H28" s="3">
        <v>23.7</v>
      </c>
      <c r="I28" s="6">
        <v>0.46094907407407404</v>
      </c>
      <c r="J28" s="5">
        <f t="shared" si="13"/>
        <v>9.1388888888888076E-2</v>
      </c>
    </row>
    <row r="29" spans="1:10" x14ac:dyDescent="0.2">
      <c r="A29" s="3">
        <v>4</v>
      </c>
      <c r="B29" s="3" t="s">
        <v>21</v>
      </c>
      <c r="C29" s="3">
        <v>0.36099999999999999</v>
      </c>
      <c r="D29" s="3">
        <v>23.38</v>
      </c>
      <c r="E29" s="3">
        <v>23.43</v>
      </c>
      <c r="F29" s="3">
        <v>81.599999999999994</v>
      </c>
      <c r="G29" s="3">
        <v>368</v>
      </c>
      <c r="H29" s="3">
        <v>18.399999999999999</v>
      </c>
      <c r="I29" s="6">
        <v>0.51612268518518511</v>
      </c>
      <c r="J29" s="5">
        <f t="shared" si="13"/>
        <v>1.415555555555553</v>
      </c>
    </row>
    <row r="30" spans="1:10" x14ac:dyDescent="0.2">
      <c r="A30" s="3">
        <v>5</v>
      </c>
      <c r="B30" s="3" t="s">
        <v>23</v>
      </c>
      <c r="C30" s="3">
        <v>0.37</v>
      </c>
      <c r="D30" s="3">
        <v>23.85</v>
      </c>
      <c r="E30" s="3">
        <v>24.08</v>
      </c>
      <c r="F30" s="3">
        <v>81.400000000000006</v>
      </c>
      <c r="G30" s="3">
        <v>393.6</v>
      </c>
      <c r="H30" s="3">
        <v>18.600000000000001</v>
      </c>
      <c r="I30" s="6">
        <v>0.51754629629629634</v>
      </c>
      <c r="J30" s="5">
        <f t="shared" si="13"/>
        <v>1.4497222222222241</v>
      </c>
    </row>
    <row r="31" spans="1:10" x14ac:dyDescent="0.2">
      <c r="A31" s="3">
        <v>6</v>
      </c>
      <c r="B31" s="3" t="s">
        <v>24</v>
      </c>
      <c r="C31" s="3">
        <v>0.37</v>
      </c>
      <c r="D31" s="3">
        <v>23.51</v>
      </c>
      <c r="E31" s="3">
        <v>23.73</v>
      </c>
      <c r="F31" s="3">
        <v>80.7</v>
      </c>
      <c r="G31" s="3">
        <v>315.60000000000002</v>
      </c>
      <c r="H31" s="3">
        <v>19.3</v>
      </c>
      <c r="I31" s="6">
        <v>0.51898148148148149</v>
      </c>
      <c r="J31" s="5">
        <f t="shared" si="13"/>
        <v>1.4841666666666669</v>
      </c>
    </row>
    <row r="32" spans="1:10" x14ac:dyDescent="0.2">
      <c r="A32" s="3">
        <v>7</v>
      </c>
      <c r="B32" s="3" t="s">
        <v>25</v>
      </c>
      <c r="C32" s="3">
        <v>0.25600000000000001</v>
      </c>
      <c r="D32" s="3">
        <v>20.22</v>
      </c>
      <c r="E32" s="3">
        <v>23.95</v>
      </c>
      <c r="F32" s="3">
        <v>95.4</v>
      </c>
      <c r="G32" s="3">
        <v>3849</v>
      </c>
      <c r="H32" s="3">
        <v>4.5999999999999996</v>
      </c>
      <c r="I32" s="6">
        <v>0.78314814814814815</v>
      </c>
      <c r="J32" s="5">
        <f t="shared" si="13"/>
        <v>7.8241666666666667</v>
      </c>
    </row>
    <row r="33" spans="1:10" x14ac:dyDescent="0.2">
      <c r="A33" s="3">
        <v>8</v>
      </c>
      <c r="B33" s="3" t="s">
        <v>26</v>
      </c>
      <c r="C33" s="3">
        <v>0.28599999999999998</v>
      </c>
      <c r="D33" s="3">
        <v>19.850000000000001</v>
      </c>
      <c r="E33" s="3">
        <v>23.22</v>
      </c>
      <c r="F33" s="3">
        <v>94.4</v>
      </c>
      <c r="G33" s="3">
        <v>3425</v>
      </c>
      <c r="H33" s="3">
        <v>5.6</v>
      </c>
      <c r="I33" s="6">
        <v>0.78469907407407413</v>
      </c>
      <c r="J33" s="5">
        <f t="shared" si="13"/>
        <v>7.8613888888888894</v>
      </c>
    </row>
    <row r="34" spans="1:10" x14ac:dyDescent="0.2">
      <c r="A34" s="3">
        <v>9</v>
      </c>
      <c r="B34" s="3" t="s">
        <v>27</v>
      </c>
      <c r="C34" s="3">
        <v>0.246</v>
      </c>
      <c r="D34" s="3">
        <v>20.010000000000002</v>
      </c>
      <c r="E34" s="3">
        <v>23.37</v>
      </c>
      <c r="F34" s="3">
        <v>95.8</v>
      </c>
      <c r="G34" s="3">
        <v>3880</v>
      </c>
      <c r="H34" s="3">
        <v>4.2</v>
      </c>
      <c r="I34" s="6">
        <v>0.78625</v>
      </c>
      <c r="J34" s="5">
        <f t="shared" si="13"/>
        <v>7.8986111111111121</v>
      </c>
    </row>
    <row r="35" spans="1:10" x14ac:dyDescent="0.2">
      <c r="A35" s="11" t="s">
        <v>9</v>
      </c>
      <c r="B35" s="11"/>
      <c r="C35" s="4">
        <f>AVERAGE(C26:C34)</f>
        <v>0.34155555555555556</v>
      </c>
      <c r="D35" s="5">
        <f t="shared" ref="D35:H35" si="14">AVERAGE(D26:D34)</f>
        <v>24.736666666666665</v>
      </c>
      <c r="E35" s="5">
        <f t="shared" si="14"/>
        <v>24.971111111111114</v>
      </c>
      <c r="F35" s="5">
        <f t="shared" si="14"/>
        <v>83.533333333333331</v>
      </c>
      <c r="G35" s="5">
        <f t="shared" si="14"/>
        <v>1484.3000000000002</v>
      </c>
      <c r="H35" s="5">
        <f t="shared" si="14"/>
        <v>16.466666666666665</v>
      </c>
    </row>
    <row r="36" spans="1:10" x14ac:dyDescent="0.2">
      <c r="A36" s="11" t="s">
        <v>10</v>
      </c>
      <c r="B36" s="11"/>
      <c r="C36" s="4">
        <f>_xlfn.STDEV.S(C26:C34)</f>
        <v>6.1634225701129641E-2</v>
      </c>
      <c r="D36" s="5">
        <f t="shared" ref="D36:H36" si="15">_xlfn.STDEV.S(D26:D34)</f>
        <v>4.6669690378231863</v>
      </c>
      <c r="E36" s="5">
        <f t="shared" si="15"/>
        <v>2.0989011675424627</v>
      </c>
      <c r="F36" s="5">
        <f t="shared" si="15"/>
        <v>9.3288530913505685</v>
      </c>
      <c r="G36" s="5">
        <f t="shared" si="15"/>
        <v>1680.2261908743119</v>
      </c>
      <c r="H36" s="5">
        <f t="shared" si="15"/>
        <v>9.3288530913505134</v>
      </c>
    </row>
    <row r="37" spans="1:10" x14ac:dyDescent="0.2">
      <c r="A37" s="11" t="s">
        <v>11</v>
      </c>
      <c r="B37" s="11"/>
      <c r="C37" s="4">
        <f>100*C36/C35</f>
        <v>18.045153913798526</v>
      </c>
      <c r="D37" s="5">
        <f t="shared" ref="D37:H37" si="16">100*D36/D35</f>
        <v>18.866604384139009</v>
      </c>
      <c r="E37" s="5">
        <f t="shared" si="16"/>
        <v>8.4053174814817844</v>
      </c>
      <c r="F37" s="5">
        <f t="shared" si="16"/>
        <v>11.167820939366203</v>
      </c>
      <c r="G37" s="5">
        <f t="shared" si="16"/>
        <v>113.19990506463058</v>
      </c>
      <c r="H37" s="5">
        <f t="shared" si="16"/>
        <v>56.652953996055757</v>
      </c>
    </row>
    <row r="73" spans="1:1" x14ac:dyDescent="0.2">
      <c r="A73" s="2">
        <v>1</v>
      </c>
    </row>
    <row r="74" spans="1:1" x14ac:dyDescent="0.2">
      <c r="A74" s="2">
        <v>2</v>
      </c>
    </row>
    <row r="75" spans="1:1" x14ac:dyDescent="0.2">
      <c r="A75" s="2">
        <v>3</v>
      </c>
    </row>
    <row r="76" spans="1:1" x14ac:dyDescent="0.2">
      <c r="A76" s="7" t="s">
        <v>38</v>
      </c>
    </row>
  </sheetData>
  <mergeCells count="12">
    <mergeCell ref="A5:B5"/>
    <mergeCell ref="A6:B6"/>
    <mergeCell ref="A7:B7"/>
    <mergeCell ref="A13:B13"/>
    <mergeCell ref="A14:B14"/>
    <mergeCell ref="A36:B36"/>
    <mergeCell ref="A37:B37"/>
    <mergeCell ref="A15:B15"/>
    <mergeCell ref="A21:B21"/>
    <mergeCell ref="A22:B22"/>
    <mergeCell ref="A23:B23"/>
    <mergeCell ref="A35:B35"/>
  </mergeCells>
  <pageMargins left="0.7" right="0.7" top="0.75" bottom="0.75" header="0.3" footer="0.3"/>
  <pageSetup paperSize="9" orientation="portrait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5" workbookViewId="0">
      <selection activeCell="M17" sqref="M17:P17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M12" sqref="M12:P12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M13" sqref="M13:P13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abSelected="1" workbookViewId="0">
      <selection activeCell="M12" sqref="M12:P12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28613-0737-40C3-97EF-FBD30CDFF55D}">
  <dimension ref="A1:P10"/>
  <sheetViews>
    <sheetView workbookViewId="0">
      <selection activeCell="D2" sqref="D2:D10"/>
    </sheetView>
  </sheetViews>
  <sheetFormatPr defaultRowHeight="12.75" x14ac:dyDescent="0.2"/>
  <cols>
    <col min="3" max="3" width="20" bestFit="1" customWidth="1"/>
    <col min="4" max="4" width="25.28515625" bestFit="1" customWidth="1"/>
  </cols>
  <sheetData>
    <row r="1" spans="1:1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28</v>
      </c>
      <c r="J1" t="s">
        <v>29</v>
      </c>
      <c r="K1" t="s">
        <v>30</v>
      </c>
      <c r="L1" t="s">
        <v>31</v>
      </c>
      <c r="M1" t="s">
        <v>17</v>
      </c>
      <c r="N1" t="s">
        <v>18</v>
      </c>
      <c r="O1" t="s">
        <v>19</v>
      </c>
      <c r="P1" t="s">
        <v>20</v>
      </c>
    </row>
    <row r="2" spans="1:16" x14ac:dyDescent="0.2">
      <c r="A2">
        <v>1</v>
      </c>
      <c r="B2" t="s">
        <v>8</v>
      </c>
      <c r="C2" t="s">
        <v>21</v>
      </c>
      <c r="D2" s="1">
        <v>44173.457141203704</v>
      </c>
      <c r="E2">
        <v>25</v>
      </c>
      <c r="F2">
        <v>30.58</v>
      </c>
      <c r="G2">
        <v>0.39500000000000002</v>
      </c>
      <c r="M2">
        <v>0</v>
      </c>
      <c r="P2" t="s">
        <v>22</v>
      </c>
    </row>
    <row r="3" spans="1:16" x14ac:dyDescent="0.2">
      <c r="A3">
        <v>2</v>
      </c>
      <c r="B3" t="s">
        <v>8</v>
      </c>
      <c r="C3" t="s">
        <v>23</v>
      </c>
      <c r="D3" s="1">
        <v>44173.459050925929</v>
      </c>
      <c r="E3">
        <v>25.1</v>
      </c>
      <c r="F3">
        <v>30.96</v>
      </c>
      <c r="G3">
        <v>0.40699999999999997</v>
      </c>
      <c r="M3">
        <v>0</v>
      </c>
      <c r="P3" t="s">
        <v>22</v>
      </c>
    </row>
    <row r="4" spans="1:16" x14ac:dyDescent="0.2">
      <c r="A4">
        <v>3</v>
      </c>
      <c r="B4" t="s">
        <v>8</v>
      </c>
      <c r="C4" t="s">
        <v>24</v>
      </c>
      <c r="D4" s="1">
        <v>44173.460949074077</v>
      </c>
      <c r="E4">
        <v>24.9</v>
      </c>
      <c r="F4">
        <v>30.27</v>
      </c>
      <c r="G4">
        <v>0.38300000000000001</v>
      </c>
      <c r="M4">
        <v>0</v>
      </c>
      <c r="P4" t="s">
        <v>22</v>
      </c>
    </row>
    <row r="5" spans="1:16" x14ac:dyDescent="0.2">
      <c r="A5">
        <v>4</v>
      </c>
      <c r="B5" t="s">
        <v>8</v>
      </c>
      <c r="C5" t="s">
        <v>21</v>
      </c>
      <c r="D5" s="1">
        <v>44173.516122685185</v>
      </c>
      <c r="E5">
        <v>24.9</v>
      </c>
      <c r="F5">
        <v>23.38</v>
      </c>
      <c r="G5">
        <v>0.36099999999999999</v>
      </c>
      <c r="M5">
        <v>0</v>
      </c>
      <c r="P5" t="s">
        <v>22</v>
      </c>
    </row>
    <row r="6" spans="1:16" x14ac:dyDescent="0.2">
      <c r="A6">
        <v>5</v>
      </c>
      <c r="B6" t="s">
        <v>8</v>
      </c>
      <c r="C6" t="s">
        <v>23</v>
      </c>
      <c r="D6" s="1">
        <v>44173.517546296294</v>
      </c>
      <c r="E6">
        <v>24.9</v>
      </c>
      <c r="F6">
        <v>23.85</v>
      </c>
      <c r="G6">
        <v>0.37</v>
      </c>
      <c r="M6">
        <v>0</v>
      </c>
      <c r="P6" t="s">
        <v>22</v>
      </c>
    </row>
    <row r="7" spans="1:16" x14ac:dyDescent="0.2">
      <c r="A7">
        <v>6</v>
      </c>
      <c r="B7" t="s">
        <v>8</v>
      </c>
      <c r="C7" t="s">
        <v>24</v>
      </c>
      <c r="D7" s="1">
        <v>44173.51898148148</v>
      </c>
      <c r="E7">
        <v>25</v>
      </c>
      <c r="F7">
        <v>23.51</v>
      </c>
      <c r="G7">
        <v>0.37</v>
      </c>
      <c r="M7">
        <v>0</v>
      </c>
      <c r="P7" t="s">
        <v>22</v>
      </c>
    </row>
    <row r="8" spans="1:16" x14ac:dyDescent="0.2">
      <c r="A8">
        <v>7</v>
      </c>
      <c r="B8" t="s">
        <v>8</v>
      </c>
      <c r="C8" t="s">
        <v>25</v>
      </c>
      <c r="D8" s="1">
        <v>44173.783148148148</v>
      </c>
      <c r="E8">
        <v>25.1</v>
      </c>
      <c r="F8">
        <v>20.22</v>
      </c>
      <c r="G8">
        <v>0.25600000000000001</v>
      </c>
      <c r="M8">
        <v>0</v>
      </c>
      <c r="P8" t="s">
        <v>22</v>
      </c>
    </row>
    <row r="9" spans="1:16" x14ac:dyDescent="0.2">
      <c r="A9">
        <v>8</v>
      </c>
      <c r="B9" t="s">
        <v>8</v>
      </c>
      <c r="C9" t="s">
        <v>26</v>
      </c>
      <c r="D9" s="1">
        <v>44173.784699074073</v>
      </c>
      <c r="E9">
        <v>24.9</v>
      </c>
      <c r="F9">
        <v>19.850000000000001</v>
      </c>
      <c r="G9">
        <v>0.28599999999999998</v>
      </c>
      <c r="M9">
        <v>0</v>
      </c>
      <c r="P9" t="s">
        <v>22</v>
      </c>
    </row>
    <row r="10" spans="1:16" x14ac:dyDescent="0.2">
      <c r="A10">
        <v>9</v>
      </c>
      <c r="B10" t="s">
        <v>8</v>
      </c>
      <c r="C10" t="s">
        <v>27</v>
      </c>
      <c r="D10" s="1">
        <v>44173.786249999997</v>
      </c>
      <c r="E10">
        <v>25.1</v>
      </c>
      <c r="F10">
        <v>20.010000000000002</v>
      </c>
      <c r="G10">
        <v>0.246</v>
      </c>
      <c r="M10">
        <v>0</v>
      </c>
      <c r="P10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B12DC-C2C0-410F-85BA-33B2A1BF071A}">
  <dimension ref="A1"/>
  <sheetViews>
    <sheetView topLeftCell="A60" workbookViewId="0">
      <selection activeCell="O52" sqref="O52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1601-5ED8-4A11-A31A-0FF13276D304}">
  <dimension ref="A1"/>
  <sheetViews>
    <sheetView topLeftCell="A22" workbookViewId="0">
      <selection activeCell="M42" sqref="M42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16A57-DEAB-4955-A8B6-84FCDCC941AC}">
  <dimension ref="A1"/>
  <sheetViews>
    <sheetView topLeftCell="A22" workbookViewId="0">
      <selection activeCell="N46" sqref="N46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3F477-5423-4395-B9FB-3C83786BD913}">
  <dimension ref="A1"/>
  <sheetViews>
    <sheetView topLeftCell="A27" workbookViewId="0">
      <selection activeCell="M15" sqref="M15:P15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73125-E33C-48D1-B477-ACDC27DBDF4F}">
  <dimension ref="A1"/>
  <sheetViews>
    <sheetView topLeftCell="A23" workbookViewId="0">
      <selection activeCell="M16" sqref="M16:P16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FDFCA-19F9-45FB-8E32-1EE1D8F75A03}">
  <dimension ref="A1"/>
  <sheetViews>
    <sheetView workbookViewId="0">
      <selection activeCell="M13" sqref="M13:P13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A871F-0E52-494C-A488-70283BA051F4}">
  <dimension ref="A1"/>
  <sheetViews>
    <sheetView topLeftCell="A24" workbookViewId="0">
      <selection activeCell="M15" sqref="M15:P15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5" workbookViewId="0">
      <selection activeCell="M13" sqref="M13:P13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Results Analysis</vt:lpstr>
      <vt:lpstr>Sample789</vt:lpstr>
      <vt:lpstr>Sample456</vt:lpstr>
      <vt:lpstr>Sample123</vt:lpstr>
      <vt:lpstr>Sample9</vt:lpstr>
      <vt:lpstr>Sample8</vt:lpstr>
      <vt:lpstr>Sample7</vt:lpstr>
      <vt:lpstr>Sample6</vt:lpstr>
      <vt:lpstr>Sample5</vt:lpstr>
      <vt:lpstr>Sample4</vt:lpstr>
      <vt:lpstr>Sample3</vt:lpstr>
      <vt:lpstr>Sample2</vt:lpstr>
      <vt:lpstr>Sample1</vt:lpstr>
      <vt:lpstr>TableExport</vt:lpstr>
    </vt:vector>
  </TitlesOfParts>
  <Company>gu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</dc:creator>
  <cp:lastModifiedBy>Celeste Felion</cp:lastModifiedBy>
  <dcterms:created xsi:type="dcterms:W3CDTF">2020-03-03T16:36:09Z</dcterms:created>
  <dcterms:modified xsi:type="dcterms:W3CDTF">2025-06-18T15:56:24Z</dcterms:modified>
</cp:coreProperties>
</file>